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M:\DOCUMENTI OFFICE E VARI\Calcolo prestazioni ModvFresh e Kascata\Kascata PDC\"/>
    </mc:Choice>
  </mc:AlternateContent>
  <bookViews>
    <workbookView xWindow="0" yWindow="0" windowWidth="28800" windowHeight="12432" tabRatio="775"/>
  </bookViews>
  <sheets>
    <sheet name="Calcolo prestazioni" sheetId="1" r:id="rId1"/>
  </sheets>
  <calcPr calcId="152511"/>
</workbook>
</file>

<file path=xl/calcChain.xml><?xml version="1.0" encoding="utf-8"?>
<calcChain xmlns="http://schemas.openxmlformats.org/spreadsheetml/2006/main">
  <c r="J51" i="1" l="1"/>
  <c r="J39" i="1"/>
  <c r="F66" i="1"/>
  <c r="B66" i="1"/>
  <c r="B63" i="1"/>
  <c r="B65" i="1" s="1"/>
  <c r="F65" i="1" s="1"/>
  <c r="B64" i="1" l="1"/>
  <c r="F64" i="1" s="1"/>
  <c r="F63" i="1"/>
  <c r="J66" i="1" l="1"/>
  <c r="J64" i="1"/>
  <c r="K42" i="1"/>
  <c r="J45" i="1" s="1"/>
  <c r="J48" i="1" s="1"/>
</calcChain>
</file>

<file path=xl/sharedStrings.xml><?xml version="1.0" encoding="utf-8"?>
<sst xmlns="http://schemas.openxmlformats.org/spreadsheetml/2006/main" count="83" uniqueCount="61">
  <si>
    <t>[ °C ]</t>
  </si>
  <si>
    <t>[ l/min ]</t>
  </si>
  <si>
    <t>[ l ]</t>
  </si>
  <si>
    <t>[ kW ]</t>
  </si>
  <si>
    <t>[ min ]</t>
  </si>
  <si>
    <t>Energia utilizzabile</t>
  </si>
  <si>
    <t>[ MJ ]</t>
  </si>
  <si>
    <t>L'energia garantita dal salto di temperatura nell'accumulo.</t>
  </si>
  <si>
    <t xml:space="preserve"> L/min</t>
  </si>
  <si>
    <t>-</t>
  </si>
  <si>
    <t>Off</t>
  </si>
  <si>
    <t>X1:</t>
  </si>
  <si>
    <t>Y1:</t>
  </si>
  <si>
    <t>X2:</t>
  </si>
  <si>
    <t>Y2:</t>
  </si>
  <si>
    <r>
      <rPr>
        <b/>
        <sz val="11"/>
        <color theme="1"/>
        <rFont val="Calibri"/>
        <family val="2"/>
        <scheme val="minor"/>
      </rPr>
      <t>Stage 2:</t>
    </r>
    <r>
      <rPr>
        <sz val="11"/>
        <color theme="1"/>
        <rFont val="Calibri"/>
        <family val="2"/>
        <scheme val="minor"/>
      </rPr>
      <t xml:space="preserve"> On</t>
    </r>
  </si>
  <si>
    <r>
      <rPr>
        <b/>
        <sz val="11"/>
        <color theme="1"/>
        <rFont val="Calibri"/>
        <family val="2"/>
        <scheme val="minor"/>
      </rPr>
      <t>Stage 3:</t>
    </r>
    <r>
      <rPr>
        <sz val="11"/>
        <color theme="1"/>
        <rFont val="Calibri"/>
        <family val="2"/>
        <scheme val="minor"/>
      </rPr>
      <t xml:space="preserve"> On</t>
    </r>
  </si>
  <si>
    <r>
      <rPr>
        <b/>
        <sz val="11"/>
        <color theme="1"/>
        <rFont val="Calibri"/>
        <family val="2"/>
        <scheme val="minor"/>
      </rPr>
      <t>Stage 4:</t>
    </r>
    <r>
      <rPr>
        <sz val="11"/>
        <color theme="1"/>
        <rFont val="Calibri"/>
        <family val="2"/>
        <scheme val="minor"/>
      </rPr>
      <t xml:space="preserve"> On</t>
    </r>
  </si>
  <si>
    <r>
      <rPr>
        <b/>
        <sz val="11"/>
        <color theme="1"/>
        <rFont val="Calibri"/>
        <family val="2"/>
        <scheme val="minor"/>
      </rPr>
      <t>Stage 5:</t>
    </r>
    <r>
      <rPr>
        <sz val="11"/>
        <color theme="1"/>
        <rFont val="Calibri"/>
        <family val="2"/>
        <scheme val="minor"/>
      </rPr>
      <t xml:space="preserve"> On</t>
    </r>
  </si>
  <si>
    <t>V</t>
  </si>
  <si>
    <t>Note:</t>
  </si>
  <si>
    <t>L/min</t>
  </si>
  <si>
    <t>Données d'entrée - compilation par le client</t>
  </si>
  <si>
    <t>Température maximale de stockage</t>
  </si>
  <si>
    <t>ModvFresh Kascata PAC</t>
  </si>
  <si>
    <t>Calcul du dimensionnement et des performances du système Kascata PAC</t>
  </si>
  <si>
    <t>Température d'entrée d'eau froide</t>
  </si>
  <si>
    <t>La température maximale de l'eau à laquelle la PAC est capable de charger le stockage de manière uniforme.</t>
  </si>
  <si>
    <t>La température de l'eau froide de l'aqueduc.</t>
  </si>
  <si>
    <t>Débit demandé</t>
  </si>
  <si>
    <t>Température demandé</t>
  </si>
  <si>
    <t>Capacité de stockage</t>
  </si>
  <si>
    <t>Le volume d'eau contenu dans le stockage</t>
  </si>
  <si>
    <t>Puissance de la pompe à chaleur</t>
  </si>
  <si>
    <t>La puissance thermique nominale à la température de fonctionnement.</t>
  </si>
  <si>
    <t>Données d'entrée - complétées par le bureau technique de BRV</t>
  </si>
  <si>
    <t>Température de stockage minimale requise</t>
  </si>
  <si>
    <t xml:space="preserve">La température minimale utile de l'eau dans le stockage
</t>
  </si>
  <si>
    <t>Intervalle d'activation</t>
  </si>
  <si>
    <t>composer le système Kascata</t>
  </si>
  <si>
    <t>Nombre de modules de base ModvFresh requis pour</t>
  </si>
  <si>
    <t>Données de performance calculées</t>
  </si>
  <si>
    <t>Puissance fournie</t>
  </si>
  <si>
    <t>La puissance totale fournie par le système Kascata</t>
  </si>
  <si>
    <t>Délai de livraison au débit et à la température requis.</t>
  </si>
  <si>
    <t xml:space="preserve">Délai de livraison </t>
  </si>
  <si>
    <t>Le débit continue à la livraison.</t>
  </si>
  <si>
    <t>La température de l'eau chaude à la livraison.</t>
  </si>
  <si>
    <t>Prélèvement global</t>
  </si>
  <si>
    <t>Le volume total d'eau chaude fourni.</t>
  </si>
  <si>
    <t>Temps de récupération</t>
  </si>
  <si>
    <t>Le temps requis pour passer de la température minimale à la température maximale dans le stockage.</t>
  </si>
  <si>
    <t>Paramétrage du système</t>
  </si>
  <si>
    <t>Paramètres système Kascata pour PAC</t>
  </si>
  <si>
    <t>Seuils d'activation/désactivation pour le système Kascata de 2 à 5 modules</t>
  </si>
  <si>
    <t>Paramètres proportionnels VFS</t>
  </si>
  <si>
    <t>Références de l'installation - complétées par BRV en cas de commande</t>
  </si>
  <si>
    <t>Date:</t>
  </si>
  <si>
    <t>N° de serie:</t>
  </si>
  <si>
    <t>Signature du testeur:</t>
  </si>
  <si>
    <t>N.B. CE DOCUMENT DOIT SUIVRE LES MARCHANDISES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</si>
</sst>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26"/>
      <color theme="9"/>
      <name val="Times New Roman"/>
      <family val="1"/>
    </font>
    <font>
      <b/>
      <sz val="13"/>
      <color theme="3" tint="-0.249977111117893"/>
      <name val="Calibri"/>
      <family val="2"/>
      <scheme val="minor"/>
    </font>
    <font>
      <b/>
      <i/>
      <sz val="14"/>
      <color theme="3" tint="-0.249977111117893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b/>
      <i/>
      <sz val="14"/>
      <color theme="9"/>
      <name val="Times New Roman"/>
      <family val="1"/>
    </font>
    <font>
      <i/>
      <sz val="10"/>
      <color theme="1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CE4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AFA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Protection="1"/>
    <xf numFmtId="0" fontId="2" fillId="4" borderId="4" xfId="0" applyFont="1" applyFill="1" applyBorder="1" applyProtection="1"/>
    <xf numFmtId="0" fontId="1" fillId="4" borderId="4" xfId="0" applyFont="1" applyFill="1" applyBorder="1" applyAlignment="1" applyProtection="1">
      <alignment vertical="top" wrapText="1"/>
    </xf>
    <xf numFmtId="0" fontId="2" fillId="4" borderId="0" xfId="0" applyFont="1" applyFill="1" applyBorder="1" applyProtection="1"/>
    <xf numFmtId="0" fontId="1" fillId="4" borderId="0" xfId="0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 vertical="top" wrapText="1"/>
    </xf>
    <xf numFmtId="0" fontId="0" fillId="0" borderId="4" xfId="0" applyBorder="1" applyAlignment="1" applyProtection="1">
      <alignment horizontal="right"/>
    </xf>
    <xf numFmtId="0" fontId="15" fillId="0" borderId="4" xfId="0" applyFont="1" applyBorder="1" applyProtection="1"/>
    <xf numFmtId="0" fontId="15" fillId="0" borderId="0" xfId="0" applyFont="1" applyProtection="1"/>
    <xf numFmtId="0" fontId="2" fillId="0" borderId="5" xfId="0" applyFont="1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15" fillId="0" borderId="5" xfId="0" applyFont="1" applyBorder="1" applyAlignment="1" applyProtection="1"/>
    <xf numFmtId="0" fontId="15" fillId="0" borderId="5" xfId="0" applyFont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quotePrefix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5" xfId="0" applyFill="1" applyBorder="1" applyProtection="1"/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0" borderId="4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12" fillId="0" borderId="5" xfId="0" applyFont="1" applyBorder="1" applyAlignment="1" applyProtection="1">
      <alignment horizontal="center" vertical="top" wrapText="1"/>
    </xf>
    <xf numFmtId="0" fontId="16" fillId="3" borderId="9" xfId="0" applyFont="1" applyFill="1" applyBorder="1" applyAlignment="1" applyProtection="1">
      <alignment horizontal="center" vertical="center"/>
    </xf>
    <xf numFmtId="0" fontId="16" fillId="3" borderId="10" xfId="0" applyFont="1" applyFill="1" applyBorder="1" applyAlignment="1" applyProtection="1">
      <alignment horizontal="center" vertical="center"/>
    </xf>
    <xf numFmtId="0" fontId="16" fillId="3" borderId="11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/>
    </xf>
    <xf numFmtId="0" fontId="15" fillId="0" borderId="12" xfId="0" applyFont="1" applyBorder="1" applyAlignment="1" applyProtection="1">
      <alignment horizontal="left"/>
    </xf>
    <xf numFmtId="14" fontId="17" fillId="0" borderId="0" xfId="0" applyNumberFormat="1" applyFont="1" applyBorder="1" applyAlignment="1" applyProtection="1">
      <alignment horizontal="left"/>
    </xf>
    <xf numFmtId="0" fontId="17" fillId="0" borderId="0" xfId="0" applyNumberFormat="1" applyFont="1" applyBorder="1" applyAlignment="1" applyProtection="1">
      <alignment horizontal="left"/>
    </xf>
    <xf numFmtId="0" fontId="17" fillId="0" borderId="12" xfId="0" applyNumberFormat="1" applyFont="1" applyBorder="1" applyAlignment="1" applyProtection="1">
      <alignment horizontal="left"/>
    </xf>
    <xf numFmtId="1" fontId="17" fillId="0" borderId="0" xfId="0" applyNumberFormat="1" applyFont="1" applyBorder="1" applyAlignment="1" applyProtection="1">
      <alignment horizontal="left"/>
    </xf>
    <xf numFmtId="1" fontId="17" fillId="0" borderId="12" xfId="0" applyNumberFormat="1" applyFont="1" applyBorder="1" applyAlignment="1" applyProtection="1">
      <alignment horizontal="left"/>
    </xf>
    <xf numFmtId="0" fontId="15" fillId="0" borderId="14" xfId="0" applyFont="1" applyBorder="1" applyAlignment="1" applyProtection="1">
      <alignment horizontal="left"/>
    </xf>
    <xf numFmtId="0" fontId="17" fillId="0" borderId="14" xfId="0" applyFont="1" applyBorder="1" applyAlignment="1" applyProtection="1">
      <alignment horizontal="center"/>
    </xf>
    <xf numFmtId="0" fontId="17" fillId="0" borderId="12" xfId="0" applyFont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13" fillId="5" borderId="9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164" fontId="3" fillId="5" borderId="0" xfId="0" applyNumberFormat="1" applyFont="1" applyFill="1" applyBorder="1" applyAlignment="1" applyProtection="1">
      <alignment horizontal="center" vertical="center"/>
    </xf>
    <xf numFmtId="1" fontId="3" fillId="5" borderId="0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64" fontId="3" fillId="4" borderId="0" xfId="0" applyNumberFormat="1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11" fillId="0" borderId="0" xfId="0" applyFont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E4D2"/>
      <color rgb="FFCAFAD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405765</xdr:rowOff>
    </xdr:from>
    <xdr:to>
      <xdr:col>12</xdr:col>
      <xdr:colOff>0</xdr:colOff>
      <xdr:row>0</xdr:row>
      <xdr:rowOff>1120140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0" y="405765"/>
          <a:ext cx="5981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bonetti rubinetterie valduggia s.r.l.</a:t>
          </a:r>
          <a:endParaRPr lang="it-I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Loc. Molino Rastelli, 2    </a:t>
          </a:r>
          <a:r>
            <a:rPr lang="it-IT" sz="6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IT-13018 Valduggia (VC)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Tel. +39 0163 48062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Fax +39 0163 48188</a:t>
          </a:r>
        </a:p>
        <a:p>
          <a:pPr algn="ctr" rtl="0">
            <a:defRPr sz="1000"/>
          </a:pP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http://www.brv.it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e-mail: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info@brv.it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ISO 9001:2008 Cert. No. 0853/7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27998</xdr:rowOff>
    </xdr:from>
    <xdr:to>
      <xdr:col>3</xdr:col>
      <xdr:colOff>122873</xdr:colOff>
      <xdr:row>0</xdr:row>
      <xdr:rowOff>415420</xdr:rowOff>
    </xdr:to>
    <xdr:pic>
      <xdr:nvPicPr>
        <xdr:cNvPr id="3" name="Picture 5" descr="C:\LAVORI\Calcolo costi orari di produzione e listini\Listino ModvlvS 2009\Immagini per listino\Logo BRV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7998"/>
          <a:ext cx="1966913" cy="387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1086272</xdr:colOff>
      <xdr:row>0</xdr:row>
      <xdr:rowOff>168505</xdr:rowOff>
    </xdr:from>
    <xdr:to>
      <xdr:col>11</xdr:col>
      <xdr:colOff>402995</xdr:colOff>
      <xdr:row>0</xdr:row>
      <xdr:rowOff>566821</xdr:rowOff>
    </xdr:to>
    <xdr:pic>
      <xdr:nvPicPr>
        <xdr:cNvPr id="4" name="Picture 2" descr="C:\LAVORI\Calcolo costi orari di produzione e listini\Listino ModvlvS 2009\Immagini per listino\Logo modulus.bm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972" y="168505"/>
          <a:ext cx="1884663" cy="398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124161</xdr:colOff>
      <xdr:row>60</xdr:row>
      <xdr:rowOff>367553</xdr:rowOff>
    </xdr:from>
    <xdr:to>
      <xdr:col>6</xdr:col>
      <xdr:colOff>402563</xdr:colOff>
      <xdr:row>60</xdr:row>
      <xdr:rowOff>2445614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61" y="11053482"/>
          <a:ext cx="3460873" cy="2078061"/>
        </a:xfrm>
        <a:prstGeom prst="rect">
          <a:avLst/>
        </a:prstGeom>
      </xdr:spPr>
    </xdr:pic>
    <xdr:clientData/>
  </xdr:twoCellAnchor>
  <xdr:twoCellAnchor editAs="oneCell">
    <xdr:from>
      <xdr:col>7</xdr:col>
      <xdr:colOff>206188</xdr:colOff>
      <xdr:row>60</xdr:row>
      <xdr:rowOff>195935</xdr:rowOff>
    </xdr:from>
    <xdr:to>
      <xdr:col>11</xdr:col>
      <xdr:colOff>488886</xdr:colOff>
      <xdr:row>60</xdr:row>
      <xdr:rowOff>2353234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3435" y="10881864"/>
          <a:ext cx="2326651" cy="215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theme="8" tint="0.59999389629810485"/>
    <pageSetUpPr fitToPage="1"/>
  </sheetPr>
  <dimension ref="A1:N112"/>
  <sheetViews>
    <sheetView tabSelected="1" zoomScale="85" zoomScaleNormal="85" zoomScaleSheetLayoutView="110" workbookViewId="0">
      <selection activeCell="J33" sqref="J33:K34"/>
    </sheetView>
  </sheetViews>
  <sheetFormatPr defaultColWidth="0" defaultRowHeight="14.4" zeroHeight="1" x14ac:dyDescent="0.3"/>
  <cols>
    <col min="1" max="1" width="11" style="1" customWidth="1"/>
    <col min="2" max="3" width="8.33203125" style="1" customWidth="1"/>
    <col min="4" max="4" width="3.6640625" style="1" customWidth="1"/>
    <col min="5" max="5" width="6.88671875" style="21" customWidth="1"/>
    <col min="6" max="8" width="8.33203125" style="1" customWidth="1"/>
    <col min="9" max="9" width="5.6640625" style="1" customWidth="1"/>
    <col min="10" max="10" width="8.33203125" style="1" customWidth="1"/>
    <col min="11" max="11" width="7.5546875" style="1" customWidth="1"/>
    <col min="12" max="12" width="10.44140625" style="1" customWidth="1"/>
    <col min="13" max="13" width="0.33203125" style="1" customWidth="1"/>
    <col min="14" max="14" width="9.109375" style="1" hidden="1" customWidth="1"/>
    <col min="15" max="16384" width="9.109375" style="1" hidden="1"/>
  </cols>
  <sheetData>
    <row r="1" spans="1:14" ht="91.95" customHeight="1" x14ac:dyDescent="0.3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4" ht="31.8" x14ac:dyDescent="0.5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4" ht="18" x14ac:dyDescent="0.35">
      <c r="A3" s="91" t="s">
        <v>25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4" ht="12" customHeight="1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ht="18" x14ac:dyDescent="0.3">
      <c r="A5" s="84" t="s">
        <v>22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6"/>
    </row>
    <row r="6" spans="1:14" ht="8.25" customHeight="1" x14ac:dyDescent="0.3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</row>
    <row r="7" spans="1:14" ht="15.6" customHeight="1" x14ac:dyDescent="0.3">
      <c r="A7" s="68" t="s">
        <v>23</v>
      </c>
      <c r="B7" s="69"/>
      <c r="C7" s="69"/>
      <c r="D7" s="69"/>
      <c r="E7" s="69"/>
      <c r="F7" s="69"/>
      <c r="G7" s="69"/>
      <c r="H7" s="69"/>
      <c r="I7" s="69"/>
      <c r="J7" s="78"/>
      <c r="K7" s="78"/>
      <c r="L7" s="57" t="s">
        <v>0</v>
      </c>
    </row>
    <row r="8" spans="1:14" ht="29.4" customHeight="1" x14ac:dyDescent="0.3">
      <c r="A8" s="66" t="s">
        <v>27</v>
      </c>
      <c r="B8" s="67"/>
      <c r="C8" s="67"/>
      <c r="D8" s="67"/>
      <c r="E8" s="67"/>
      <c r="F8" s="67"/>
      <c r="G8" s="67"/>
      <c r="H8" s="67"/>
      <c r="I8" s="67"/>
      <c r="J8" s="78"/>
      <c r="K8" s="78"/>
      <c r="L8" s="57"/>
    </row>
    <row r="9" spans="1:14" ht="8.25" customHeight="1" x14ac:dyDescent="0.3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N9" s="1">
        <v>5</v>
      </c>
    </row>
    <row r="10" spans="1:14" ht="15.6" customHeight="1" x14ac:dyDescent="0.3">
      <c r="A10" s="68" t="s">
        <v>26</v>
      </c>
      <c r="B10" s="69"/>
      <c r="C10" s="69"/>
      <c r="D10" s="69"/>
      <c r="E10" s="69"/>
      <c r="F10" s="69"/>
      <c r="G10" s="69"/>
      <c r="H10" s="69"/>
      <c r="I10" s="69"/>
      <c r="J10" s="78"/>
      <c r="K10" s="78"/>
      <c r="L10" s="57" t="s">
        <v>0</v>
      </c>
      <c r="N10" s="1">
        <v>10</v>
      </c>
    </row>
    <row r="11" spans="1:14" x14ac:dyDescent="0.3">
      <c r="A11" s="66" t="s">
        <v>28</v>
      </c>
      <c r="B11" s="67"/>
      <c r="C11" s="67"/>
      <c r="D11" s="67"/>
      <c r="E11" s="67"/>
      <c r="F11" s="67"/>
      <c r="G11" s="67"/>
      <c r="H11" s="67"/>
      <c r="I11" s="67"/>
      <c r="J11" s="78"/>
      <c r="K11" s="78"/>
      <c r="L11" s="57"/>
      <c r="N11" s="1">
        <v>15</v>
      </c>
    </row>
    <row r="12" spans="1:14" ht="8.25" customHeight="1" x14ac:dyDescent="0.3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</row>
    <row r="13" spans="1:14" ht="15.6" customHeight="1" x14ac:dyDescent="0.3">
      <c r="A13" s="68" t="s">
        <v>30</v>
      </c>
      <c r="B13" s="69"/>
      <c r="C13" s="69"/>
      <c r="D13" s="69"/>
      <c r="E13" s="69"/>
      <c r="F13" s="69"/>
      <c r="G13" s="69"/>
      <c r="H13" s="69"/>
      <c r="I13" s="69"/>
      <c r="J13" s="78"/>
      <c r="K13" s="78"/>
      <c r="L13" s="57" t="s">
        <v>0</v>
      </c>
    </row>
    <row r="14" spans="1:14" x14ac:dyDescent="0.3">
      <c r="A14" s="66" t="s">
        <v>47</v>
      </c>
      <c r="B14" s="67"/>
      <c r="C14" s="67"/>
      <c r="D14" s="67"/>
      <c r="E14" s="67"/>
      <c r="F14" s="67"/>
      <c r="G14" s="67"/>
      <c r="H14" s="67"/>
      <c r="I14" s="67"/>
      <c r="J14" s="78"/>
      <c r="K14" s="78"/>
      <c r="L14" s="57"/>
    </row>
    <row r="15" spans="1:14" ht="8.25" customHeight="1" x14ac:dyDescent="0.3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</row>
    <row r="16" spans="1:14" ht="15.6" customHeight="1" x14ac:dyDescent="0.3">
      <c r="A16" s="68" t="s">
        <v>29</v>
      </c>
      <c r="B16" s="69"/>
      <c r="C16" s="69"/>
      <c r="D16" s="69"/>
      <c r="E16" s="69"/>
      <c r="F16" s="69"/>
      <c r="G16" s="69"/>
      <c r="H16" s="69"/>
      <c r="I16" s="69"/>
      <c r="J16" s="78"/>
      <c r="K16" s="78"/>
      <c r="L16" s="57" t="s">
        <v>1</v>
      </c>
    </row>
    <row r="17" spans="1:12" x14ac:dyDescent="0.3">
      <c r="A17" s="66" t="s">
        <v>46</v>
      </c>
      <c r="B17" s="67"/>
      <c r="C17" s="67"/>
      <c r="D17" s="67"/>
      <c r="E17" s="67"/>
      <c r="F17" s="67"/>
      <c r="G17" s="67"/>
      <c r="H17" s="67"/>
      <c r="I17" s="67"/>
      <c r="J17" s="78"/>
      <c r="K17" s="78"/>
      <c r="L17" s="57"/>
    </row>
    <row r="18" spans="1:12" ht="8.25" customHeight="1" x14ac:dyDescent="0.3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</row>
    <row r="19" spans="1:12" ht="15.6" customHeight="1" x14ac:dyDescent="0.3">
      <c r="A19" s="68" t="s">
        <v>31</v>
      </c>
      <c r="B19" s="69"/>
      <c r="C19" s="69"/>
      <c r="D19" s="69"/>
      <c r="E19" s="69"/>
      <c r="F19" s="69"/>
      <c r="G19" s="69"/>
      <c r="H19" s="69"/>
      <c r="I19" s="69"/>
      <c r="J19" s="78"/>
      <c r="K19" s="78"/>
      <c r="L19" s="57" t="s">
        <v>2</v>
      </c>
    </row>
    <row r="20" spans="1:12" x14ac:dyDescent="0.3">
      <c r="A20" s="66" t="s">
        <v>32</v>
      </c>
      <c r="B20" s="67"/>
      <c r="C20" s="67"/>
      <c r="D20" s="67"/>
      <c r="E20" s="67"/>
      <c r="F20" s="67"/>
      <c r="G20" s="67"/>
      <c r="H20" s="67"/>
      <c r="I20" s="67"/>
      <c r="J20" s="78"/>
      <c r="K20" s="78"/>
      <c r="L20" s="57"/>
    </row>
    <row r="21" spans="1:12" ht="8.25" customHeight="1" x14ac:dyDescent="0.3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</row>
    <row r="22" spans="1:12" ht="15.6" customHeight="1" x14ac:dyDescent="0.3">
      <c r="A22" s="68" t="s">
        <v>33</v>
      </c>
      <c r="B22" s="69"/>
      <c r="C22" s="69"/>
      <c r="D22" s="69"/>
      <c r="E22" s="69"/>
      <c r="F22" s="69"/>
      <c r="G22" s="69"/>
      <c r="H22" s="69"/>
      <c r="I22" s="69"/>
      <c r="J22" s="78"/>
      <c r="K22" s="78"/>
      <c r="L22" s="57" t="s">
        <v>3</v>
      </c>
    </row>
    <row r="23" spans="1:12" x14ac:dyDescent="0.3">
      <c r="A23" s="66" t="s">
        <v>34</v>
      </c>
      <c r="B23" s="67"/>
      <c r="C23" s="67"/>
      <c r="D23" s="67"/>
      <c r="E23" s="67"/>
      <c r="F23" s="67"/>
      <c r="G23" s="67"/>
      <c r="H23" s="67"/>
      <c r="I23" s="67"/>
      <c r="J23" s="78"/>
      <c r="K23" s="78"/>
      <c r="L23" s="57"/>
    </row>
    <row r="24" spans="1:12" ht="8.25" customHeight="1" x14ac:dyDescent="0.3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60"/>
    </row>
    <row r="25" spans="1:12" ht="13.2" customHeight="1" x14ac:dyDescent="0.3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ht="18" x14ac:dyDescent="0.3">
      <c r="A26" s="41" t="s">
        <v>35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3"/>
    </row>
    <row r="27" spans="1:12" ht="8.25" customHeight="1" x14ac:dyDescent="0.3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/>
    </row>
    <row r="28" spans="1:12" ht="15.75" customHeight="1" x14ac:dyDescent="0.3">
      <c r="A28" s="68" t="s">
        <v>36</v>
      </c>
      <c r="B28" s="69"/>
      <c r="C28" s="69"/>
      <c r="D28" s="69"/>
      <c r="E28" s="69"/>
      <c r="F28" s="69"/>
      <c r="G28" s="69"/>
      <c r="H28" s="69"/>
      <c r="I28" s="69"/>
      <c r="J28" s="62"/>
      <c r="K28" s="62"/>
      <c r="L28" s="57" t="s">
        <v>0</v>
      </c>
    </row>
    <row r="29" spans="1:12" x14ac:dyDescent="0.3">
      <c r="A29" s="66" t="s">
        <v>37</v>
      </c>
      <c r="B29" s="67"/>
      <c r="C29" s="67"/>
      <c r="D29" s="67"/>
      <c r="E29" s="67"/>
      <c r="F29" s="67"/>
      <c r="G29" s="67"/>
      <c r="H29" s="67"/>
      <c r="I29" s="67"/>
      <c r="J29" s="62"/>
      <c r="K29" s="62"/>
      <c r="L29" s="57"/>
    </row>
    <row r="30" spans="1:12" ht="8.25" customHeight="1" x14ac:dyDescent="0.3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/>
    </row>
    <row r="31" spans="1:12" ht="18" x14ac:dyDescent="0.35">
      <c r="A31" s="68" t="s">
        <v>38</v>
      </c>
      <c r="B31" s="69"/>
      <c r="C31" s="69"/>
      <c r="D31" s="69"/>
      <c r="E31" s="69"/>
      <c r="F31" s="69"/>
      <c r="G31" s="69"/>
      <c r="H31" s="69"/>
      <c r="I31" s="69"/>
      <c r="J31" s="89"/>
      <c r="K31" s="89"/>
      <c r="L31" s="15" t="s">
        <v>21</v>
      </c>
    </row>
    <row r="32" spans="1:12" ht="8.25" customHeight="1" x14ac:dyDescent="0.3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/>
    </row>
    <row r="33" spans="1:12" ht="15.75" customHeight="1" x14ac:dyDescent="0.3">
      <c r="A33" s="64" t="s">
        <v>40</v>
      </c>
      <c r="B33" s="65"/>
      <c r="C33" s="65"/>
      <c r="D33" s="65"/>
      <c r="E33" s="65"/>
      <c r="F33" s="65"/>
      <c r="G33" s="65"/>
      <c r="H33" s="65"/>
      <c r="I33" s="65"/>
      <c r="J33" s="63"/>
      <c r="K33" s="63"/>
      <c r="L33" s="57"/>
    </row>
    <row r="34" spans="1:12" ht="14.4" customHeight="1" x14ac:dyDescent="0.3">
      <c r="A34" s="64" t="s">
        <v>39</v>
      </c>
      <c r="B34" s="65"/>
      <c r="C34" s="65"/>
      <c r="D34" s="65"/>
      <c r="E34" s="65"/>
      <c r="F34" s="65"/>
      <c r="G34" s="65"/>
      <c r="H34" s="65"/>
      <c r="I34" s="65"/>
      <c r="J34" s="63"/>
      <c r="K34" s="63"/>
      <c r="L34" s="57"/>
    </row>
    <row r="35" spans="1:12" ht="8.25" customHeight="1" x14ac:dyDescent="0.3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60"/>
    </row>
    <row r="36" spans="1:12" ht="13.2" customHeight="1" x14ac:dyDescent="0.3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ht="18" x14ac:dyDescent="0.3">
      <c r="A37" s="48" t="s">
        <v>41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0"/>
    </row>
    <row r="38" spans="1:12" ht="8.25" customHeight="1" x14ac:dyDescent="0.3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3"/>
    </row>
    <row r="39" spans="1:12" ht="15.75" customHeight="1" x14ac:dyDescent="0.3">
      <c r="A39" s="68" t="s">
        <v>42</v>
      </c>
      <c r="B39" s="69"/>
      <c r="C39" s="69"/>
      <c r="D39" s="69"/>
      <c r="E39" s="69"/>
      <c r="F39" s="69"/>
      <c r="G39" s="69"/>
      <c r="H39" s="69"/>
      <c r="I39" s="69"/>
      <c r="J39" s="73" t="str">
        <f>IF(J28="","",IF(J16*(J13-J10)*60/862&lt;0,"ATTENTION !",J16*(J13-J10)*60/862))</f>
        <v/>
      </c>
      <c r="K39" s="73"/>
      <c r="L39" s="57" t="s">
        <v>3</v>
      </c>
    </row>
    <row r="40" spans="1:12" ht="14.4" customHeight="1" x14ac:dyDescent="0.3">
      <c r="A40" s="66" t="s">
        <v>43</v>
      </c>
      <c r="B40" s="67"/>
      <c r="C40" s="67"/>
      <c r="D40" s="67"/>
      <c r="E40" s="67"/>
      <c r="F40" s="67"/>
      <c r="G40" s="67"/>
      <c r="H40" s="67"/>
      <c r="I40" s="67"/>
      <c r="J40" s="73"/>
      <c r="K40" s="73"/>
      <c r="L40" s="57"/>
    </row>
    <row r="41" spans="1:12" ht="8.25" customHeight="1" x14ac:dyDescent="0.3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/>
    </row>
    <row r="42" spans="1:12" ht="15.75" hidden="1" customHeight="1" x14ac:dyDescent="0.3">
      <c r="A42" s="2" t="s">
        <v>5</v>
      </c>
      <c r="B42" s="4"/>
      <c r="C42" s="4"/>
      <c r="D42" s="4"/>
      <c r="E42" s="6"/>
      <c r="F42" s="4"/>
      <c r="G42" s="4"/>
      <c r="H42" s="4"/>
      <c r="I42" s="4"/>
      <c r="J42" s="4"/>
      <c r="K42" s="79">
        <f>IF(J19*(J7-J28)*4.2/1000&lt;0,"ATTENZIONE !",J19*(J7-J28)*4.2/1000)</f>
        <v>0</v>
      </c>
      <c r="L42" s="80" t="s">
        <v>6</v>
      </c>
    </row>
    <row r="43" spans="1:12" ht="82.8" hidden="1" x14ac:dyDescent="0.3">
      <c r="A43" s="3" t="s">
        <v>7</v>
      </c>
      <c r="B43" s="5"/>
      <c r="C43" s="5"/>
      <c r="D43" s="5"/>
      <c r="E43" s="7"/>
      <c r="F43" s="5"/>
      <c r="G43" s="5"/>
      <c r="H43" s="5"/>
      <c r="I43" s="5"/>
      <c r="J43" s="5"/>
      <c r="K43" s="79"/>
      <c r="L43" s="80"/>
    </row>
    <row r="44" spans="1:12" ht="8.25" hidden="1" customHeight="1" x14ac:dyDescent="0.3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3"/>
    </row>
    <row r="45" spans="1:12" ht="15.75" customHeight="1" x14ac:dyDescent="0.3">
      <c r="A45" s="68" t="s">
        <v>45</v>
      </c>
      <c r="B45" s="69"/>
      <c r="C45" s="69"/>
      <c r="D45" s="69"/>
      <c r="E45" s="69"/>
      <c r="F45" s="69"/>
      <c r="G45" s="69"/>
      <c r="H45" s="69"/>
      <c r="I45" s="69"/>
      <c r="J45" s="73" t="str">
        <f>IF(J28="","",IFERROR(IF(K42*60/((J39-J22)*3.6)&lt;0,"illimité",K42*60/((J39-J22)*3.6)),"ATTENTION !"))</f>
        <v/>
      </c>
      <c r="K45" s="73"/>
      <c r="L45" s="57" t="s">
        <v>4</v>
      </c>
    </row>
    <row r="46" spans="1:12" ht="14.4" customHeight="1" x14ac:dyDescent="0.3">
      <c r="A46" s="66" t="s">
        <v>44</v>
      </c>
      <c r="B46" s="67"/>
      <c r="C46" s="67"/>
      <c r="D46" s="67"/>
      <c r="E46" s="67"/>
      <c r="F46" s="67"/>
      <c r="G46" s="67"/>
      <c r="H46" s="67"/>
      <c r="I46" s="67"/>
      <c r="J46" s="73"/>
      <c r="K46" s="73"/>
      <c r="L46" s="57"/>
    </row>
    <row r="47" spans="1:12" ht="8.25" customHeight="1" x14ac:dyDescent="0.3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4"/>
    </row>
    <row r="48" spans="1:12" ht="15.75" customHeight="1" x14ac:dyDescent="0.3">
      <c r="A48" s="68" t="s">
        <v>48</v>
      </c>
      <c r="B48" s="69"/>
      <c r="C48" s="69"/>
      <c r="D48" s="69"/>
      <c r="E48" s="69"/>
      <c r="F48" s="69"/>
      <c r="G48" s="69"/>
      <c r="H48" s="69"/>
      <c r="I48" s="69"/>
      <c r="J48" s="73" t="str">
        <f>IF(J28="","",IFERROR(IF(J33*60/((J39-J22)*3.6)&lt;0,"illimité",J16*J45),"ATTENTION !"))</f>
        <v/>
      </c>
      <c r="K48" s="73"/>
      <c r="L48" s="57" t="s">
        <v>2</v>
      </c>
    </row>
    <row r="49" spans="1:12" ht="14.4" customHeight="1" x14ac:dyDescent="0.3">
      <c r="A49" s="66" t="s">
        <v>49</v>
      </c>
      <c r="B49" s="67"/>
      <c r="C49" s="67"/>
      <c r="D49" s="67"/>
      <c r="E49" s="67"/>
      <c r="F49" s="67"/>
      <c r="G49" s="67"/>
      <c r="H49" s="67"/>
      <c r="I49" s="67"/>
      <c r="J49" s="73"/>
      <c r="K49" s="73"/>
      <c r="L49" s="57"/>
    </row>
    <row r="50" spans="1:12" ht="8.25" customHeight="1" x14ac:dyDescent="0.3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4"/>
    </row>
    <row r="51" spans="1:12" ht="15.75" customHeight="1" x14ac:dyDescent="0.3">
      <c r="A51" s="68" t="s">
        <v>50</v>
      </c>
      <c r="B51" s="69"/>
      <c r="C51" s="69"/>
      <c r="D51" s="69"/>
      <c r="E51" s="69"/>
      <c r="F51" s="69"/>
      <c r="G51" s="69"/>
      <c r="H51" s="69"/>
      <c r="I51" s="69"/>
      <c r="J51" s="74" t="str">
        <f>IF(J28="","",IF(J19*(J7-J28)*60/(J22*862)&lt;0,"ATTENTION !",J19*(J7-J28)*60/(J22*862)))</f>
        <v/>
      </c>
      <c r="K51" s="74"/>
      <c r="L51" s="57" t="s">
        <v>4</v>
      </c>
    </row>
    <row r="52" spans="1:12" ht="28.5" customHeight="1" x14ac:dyDescent="0.3">
      <c r="A52" s="66" t="s">
        <v>51</v>
      </c>
      <c r="B52" s="67"/>
      <c r="C52" s="67"/>
      <c r="D52" s="67"/>
      <c r="E52" s="67"/>
      <c r="F52" s="67"/>
      <c r="G52" s="67"/>
      <c r="H52" s="67"/>
      <c r="I52" s="67"/>
      <c r="J52" s="74"/>
      <c r="K52" s="74"/>
      <c r="L52" s="57"/>
    </row>
    <row r="53" spans="1:12" ht="8.25" customHeight="1" x14ac:dyDescent="0.3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60"/>
    </row>
    <row r="54" spans="1:12" s="23" customFormat="1" ht="8.25" customHeight="1" x14ac:dyDescent="0.3"/>
    <row r="55" spans="1:12" ht="8.25" customHeight="1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8" x14ac:dyDescent="0.3">
      <c r="A56" s="54" t="s">
        <v>52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6"/>
    </row>
    <row r="57" spans="1:12" x14ac:dyDescent="0.3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3"/>
    </row>
    <row r="58" spans="1:12" ht="15.6" x14ac:dyDescent="0.3">
      <c r="A58" s="70" t="s">
        <v>53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2"/>
    </row>
    <row r="59" spans="1:12" x14ac:dyDescent="0.3">
      <c r="A59" s="75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7"/>
    </row>
    <row r="60" spans="1:12" ht="26.25" customHeight="1" x14ac:dyDescent="0.3">
      <c r="A60" s="25" t="s">
        <v>54</v>
      </c>
      <c r="B60" s="26"/>
      <c r="C60" s="26"/>
      <c r="D60" s="26"/>
      <c r="E60" s="26"/>
      <c r="F60" s="26"/>
      <c r="G60" s="27"/>
      <c r="H60" s="26" t="s">
        <v>55</v>
      </c>
      <c r="I60" s="26"/>
      <c r="J60" s="26"/>
      <c r="K60" s="26"/>
      <c r="L60" s="27"/>
    </row>
    <row r="61" spans="1:12" ht="210" customHeight="1" x14ac:dyDescent="0.3">
      <c r="A61" s="22"/>
      <c r="B61" s="23"/>
      <c r="C61" s="23"/>
      <c r="D61" s="23"/>
      <c r="E61" s="23"/>
      <c r="F61" s="23"/>
      <c r="G61" s="24"/>
      <c r="H61" s="23"/>
      <c r="I61" s="23"/>
      <c r="J61" s="23"/>
      <c r="K61" s="23"/>
      <c r="L61" s="24"/>
    </row>
    <row r="62" spans="1:12" x14ac:dyDescent="0.3">
      <c r="A62" s="22"/>
      <c r="B62" s="23"/>
      <c r="C62" s="23"/>
      <c r="D62" s="23"/>
      <c r="E62" s="23"/>
      <c r="F62" s="23"/>
      <c r="G62" s="24"/>
      <c r="H62" s="23"/>
      <c r="I62" s="23"/>
      <c r="J62" s="23"/>
      <c r="K62" s="23"/>
      <c r="L62" s="24"/>
    </row>
    <row r="63" spans="1:12" ht="24.6" customHeight="1" x14ac:dyDescent="0.35">
      <c r="A63" s="8" t="s">
        <v>15</v>
      </c>
      <c r="B63" s="16" t="str">
        <f>IF(J33="","-",J31)</f>
        <v>-</v>
      </c>
      <c r="C63" s="17" t="s">
        <v>8</v>
      </c>
      <c r="D63" s="18" t="s">
        <v>9</v>
      </c>
      <c r="E63" s="19" t="s">
        <v>10</v>
      </c>
      <c r="F63" s="16" t="str">
        <f>IF(J33="","-",B63-5)</f>
        <v>-</v>
      </c>
      <c r="G63" s="20" t="s">
        <v>8</v>
      </c>
      <c r="H63" s="45" t="s">
        <v>12</v>
      </c>
      <c r="I63" s="45"/>
      <c r="J63" s="16">
        <v>2</v>
      </c>
      <c r="K63" s="46" t="s">
        <v>19</v>
      </c>
      <c r="L63" s="47"/>
    </row>
    <row r="64" spans="1:12" ht="24.6" customHeight="1" x14ac:dyDescent="0.35">
      <c r="A64" s="8" t="s">
        <v>16</v>
      </c>
      <c r="B64" s="16" t="str">
        <f>IF(J33="","-",IF(J33&gt;=3,B63*2,"-"))</f>
        <v>-</v>
      </c>
      <c r="C64" s="17" t="s">
        <v>8</v>
      </c>
      <c r="D64" s="18" t="s">
        <v>9</v>
      </c>
      <c r="E64" s="19" t="s">
        <v>10</v>
      </c>
      <c r="F64" s="16" t="str">
        <f>IF(J33="","-",IF(J33&gt;=3,B64-5,"-"))</f>
        <v>-</v>
      </c>
      <c r="G64" s="20" t="s">
        <v>8</v>
      </c>
      <c r="H64" s="45" t="s">
        <v>11</v>
      </c>
      <c r="I64" s="45"/>
      <c r="J64" s="16" t="str">
        <f>IF(J33="","-",IF(F63&gt;=15,10,IF(F63&lt;15,5,"Err")))</f>
        <v>-</v>
      </c>
      <c r="K64" s="46" t="s">
        <v>8</v>
      </c>
      <c r="L64" s="47"/>
    </row>
    <row r="65" spans="1:12" ht="24.6" customHeight="1" x14ac:dyDescent="0.35">
      <c r="A65" s="8" t="s">
        <v>17</v>
      </c>
      <c r="B65" s="16" t="str">
        <f>IF(J33="","-",IF(J33&gt;=4,B63*3,"-"))</f>
        <v>-</v>
      </c>
      <c r="C65" s="17" t="s">
        <v>8</v>
      </c>
      <c r="D65" s="18" t="s">
        <v>9</v>
      </c>
      <c r="E65" s="19" t="s">
        <v>10</v>
      </c>
      <c r="F65" s="16" t="str">
        <f>IF(J33="","-",IF(J33&gt;=4,B65-5,"-"))</f>
        <v>-</v>
      </c>
      <c r="G65" s="20" t="s">
        <v>8</v>
      </c>
      <c r="H65" s="45" t="s">
        <v>14</v>
      </c>
      <c r="I65" s="45"/>
      <c r="J65" s="16">
        <v>10</v>
      </c>
      <c r="K65" s="46" t="s">
        <v>19</v>
      </c>
      <c r="L65" s="47"/>
    </row>
    <row r="66" spans="1:12" ht="24.6" customHeight="1" x14ac:dyDescent="0.35">
      <c r="A66" s="8" t="s">
        <v>18</v>
      </c>
      <c r="B66" s="16" t="str">
        <f>IF(J33="","-",IF(J33=5,B63*4,"-"))</f>
        <v>-</v>
      </c>
      <c r="C66" s="17" t="s">
        <v>8</v>
      </c>
      <c r="D66" s="18" t="s">
        <v>9</v>
      </c>
      <c r="E66" s="19" t="s">
        <v>10</v>
      </c>
      <c r="F66" s="16" t="str">
        <f>IF(J33="","-",IF(J33=5,B66-5,"-"))</f>
        <v>-</v>
      </c>
      <c r="G66" s="20" t="s">
        <v>8</v>
      </c>
      <c r="H66" s="45" t="s">
        <v>13</v>
      </c>
      <c r="I66" s="45"/>
      <c r="J66" s="16" t="str">
        <f>IF(J33="","-",IF(F63&gt;=15,200,IF(F63&lt;15,100,"Err")))</f>
        <v>-</v>
      </c>
      <c r="K66" s="46" t="s">
        <v>8</v>
      </c>
      <c r="L66" s="47"/>
    </row>
    <row r="67" spans="1:12" x14ac:dyDescent="0.3">
      <c r="A67" s="22"/>
      <c r="B67" s="23"/>
      <c r="C67" s="23"/>
      <c r="D67" s="23"/>
      <c r="E67" s="23"/>
      <c r="F67" s="23"/>
      <c r="G67" s="24"/>
      <c r="H67" s="23"/>
      <c r="I67" s="23"/>
      <c r="J67" s="23"/>
      <c r="K67" s="23"/>
      <c r="L67" s="24"/>
    </row>
    <row r="68" spans="1:12" ht="33.6" customHeight="1" x14ac:dyDescent="0.3">
      <c r="A68" s="12"/>
      <c r="B68" s="87" t="s">
        <v>20</v>
      </c>
      <c r="C68" s="87"/>
      <c r="D68" s="87"/>
      <c r="E68" s="87"/>
      <c r="F68" s="87"/>
      <c r="G68" s="87"/>
      <c r="H68" s="87"/>
      <c r="I68" s="87"/>
      <c r="J68" s="87"/>
      <c r="K68" s="87"/>
      <c r="L68" s="11"/>
    </row>
    <row r="69" spans="1:12" ht="21.6" customHeight="1" x14ac:dyDescent="0.3">
      <c r="A69" s="12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13"/>
    </row>
    <row r="70" spans="1:12" ht="21.6" customHeight="1" x14ac:dyDescent="0.3">
      <c r="A70" s="12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13"/>
    </row>
    <row r="71" spans="1:12" ht="21.6" customHeight="1" x14ac:dyDescent="0.3">
      <c r="A71" s="12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13"/>
    </row>
    <row r="72" spans="1:12" ht="21.6" customHeight="1" x14ac:dyDescent="0.3">
      <c r="A72" s="12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13"/>
    </row>
    <row r="73" spans="1:12" ht="33.6" customHeight="1" x14ac:dyDescent="0.3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4"/>
    </row>
    <row r="74" spans="1:12" ht="18" x14ac:dyDescent="0.3">
      <c r="A74" s="41" t="s">
        <v>56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3"/>
    </row>
    <row r="75" spans="1:12" x14ac:dyDescent="0.3">
      <c r="A75" s="12"/>
      <c r="B75" s="31" t="s">
        <v>57</v>
      </c>
      <c r="C75" s="31"/>
      <c r="D75" s="33"/>
      <c r="E75" s="34"/>
      <c r="F75" s="34"/>
      <c r="G75" s="34"/>
      <c r="H75" s="34"/>
      <c r="I75" s="34"/>
      <c r="J75" s="34"/>
      <c r="K75" s="34"/>
      <c r="L75" s="13"/>
    </row>
    <row r="76" spans="1:12" s="10" customFormat="1" ht="18" x14ac:dyDescent="0.35">
      <c r="A76" s="9"/>
      <c r="B76" s="32"/>
      <c r="C76" s="32"/>
      <c r="D76" s="35"/>
      <c r="E76" s="35"/>
      <c r="F76" s="35"/>
      <c r="G76" s="35"/>
      <c r="H76" s="35"/>
      <c r="I76" s="35"/>
      <c r="J76" s="35"/>
      <c r="K76" s="35"/>
      <c r="L76" s="14"/>
    </row>
    <row r="77" spans="1:12" x14ac:dyDescent="0.3">
      <c r="A77" s="12"/>
      <c r="B77" s="31" t="s">
        <v>58</v>
      </c>
      <c r="C77" s="31"/>
      <c r="D77" s="36"/>
      <c r="E77" s="36"/>
      <c r="F77" s="36"/>
      <c r="G77" s="36"/>
      <c r="H77" s="36"/>
      <c r="I77" s="36"/>
      <c r="J77" s="36"/>
      <c r="K77" s="36"/>
      <c r="L77" s="13"/>
    </row>
    <row r="78" spans="1:12" s="10" customFormat="1" ht="18" x14ac:dyDescent="0.35">
      <c r="A78" s="9"/>
      <c r="B78" s="32"/>
      <c r="C78" s="32"/>
      <c r="D78" s="37"/>
      <c r="E78" s="37"/>
      <c r="F78" s="37"/>
      <c r="G78" s="37"/>
      <c r="H78" s="37"/>
      <c r="I78" s="37"/>
      <c r="J78" s="37"/>
      <c r="K78" s="37"/>
      <c r="L78" s="14"/>
    </row>
    <row r="79" spans="1:12" x14ac:dyDescent="0.3">
      <c r="A79" s="12"/>
      <c r="B79" s="38" t="s">
        <v>59</v>
      </c>
      <c r="C79" s="38"/>
      <c r="D79" s="38"/>
      <c r="E79" s="38"/>
      <c r="F79" s="39"/>
      <c r="G79" s="39"/>
      <c r="H79" s="39"/>
      <c r="I79" s="39"/>
      <c r="J79" s="39"/>
      <c r="K79" s="39"/>
      <c r="L79" s="13"/>
    </row>
    <row r="80" spans="1:12" s="10" customFormat="1" ht="18" x14ac:dyDescent="0.35">
      <c r="A80" s="9"/>
      <c r="B80" s="32"/>
      <c r="C80" s="32"/>
      <c r="D80" s="32"/>
      <c r="E80" s="32"/>
      <c r="F80" s="40"/>
      <c r="G80" s="40"/>
      <c r="H80" s="40"/>
      <c r="I80" s="40"/>
      <c r="J80" s="40"/>
      <c r="K80" s="40"/>
      <c r="L80" s="14"/>
    </row>
    <row r="81" spans="1:12" ht="27.6" customHeight="1" x14ac:dyDescent="0.3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4"/>
    </row>
    <row r="82" spans="1:12" ht="28.95" customHeight="1" x14ac:dyDescent="0.3">
      <c r="A82" s="28" t="s">
        <v>60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/>
    </row>
    <row r="83" spans="1:12" hidden="1" x14ac:dyDescent="0.3"/>
    <row r="84" spans="1:12" hidden="1" x14ac:dyDescent="0.3"/>
    <row r="85" spans="1:12" hidden="1" x14ac:dyDescent="0.3"/>
    <row r="86" spans="1:12" hidden="1" x14ac:dyDescent="0.3"/>
    <row r="87" spans="1:12" hidden="1" x14ac:dyDescent="0.3"/>
    <row r="88" spans="1:12" hidden="1" x14ac:dyDescent="0.3"/>
    <row r="89" spans="1:12" hidden="1" x14ac:dyDescent="0.3"/>
    <row r="90" spans="1:12" hidden="1" x14ac:dyDescent="0.3"/>
    <row r="91" spans="1:12" hidden="1" x14ac:dyDescent="0.3"/>
    <row r="92" spans="1:12" hidden="1" x14ac:dyDescent="0.3"/>
    <row r="93" spans="1:12" hidden="1" x14ac:dyDescent="0.3"/>
    <row r="94" spans="1:12" hidden="1" x14ac:dyDescent="0.3"/>
    <row r="95" spans="1:12" hidden="1" x14ac:dyDescent="0.3"/>
    <row r="96" spans="1:12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</sheetData>
  <sheetProtection algorithmName="SHA-512" hashValue="MUGVQtOEKwdkA6DK0SVU6MyRzFQuYAnbSOq5Z11viLEeXF1NQnGOIp5tuvNe7PGQSSLa+Dcp8lUAc3dm2XoamA==" saltValue="8Amhtno8aciI/TQ2brPz5A==" spinCount="100000" sheet="1" objects="1" scenarios="1" selectLockedCells="1"/>
  <mergeCells count="115">
    <mergeCell ref="A5:L5"/>
    <mergeCell ref="A17:I17"/>
    <mergeCell ref="B68:K68"/>
    <mergeCell ref="A54:XFD54"/>
    <mergeCell ref="A1:L1"/>
    <mergeCell ref="A30:L30"/>
    <mergeCell ref="A41:L41"/>
    <mergeCell ref="A47:L47"/>
    <mergeCell ref="A50:L50"/>
    <mergeCell ref="A12:L12"/>
    <mergeCell ref="A15:L15"/>
    <mergeCell ref="A18:L18"/>
    <mergeCell ref="A21:L21"/>
    <mergeCell ref="L33:L34"/>
    <mergeCell ref="A24:L24"/>
    <mergeCell ref="A32:L32"/>
    <mergeCell ref="A31:I31"/>
    <mergeCell ref="J31:K31"/>
    <mergeCell ref="A2:L2"/>
    <mergeCell ref="A3:L3"/>
    <mergeCell ref="L7:L8"/>
    <mergeCell ref="L10:L11"/>
    <mergeCell ref="A4:L4"/>
    <mergeCell ref="A6:L6"/>
    <mergeCell ref="A9:L9"/>
    <mergeCell ref="A59:L59"/>
    <mergeCell ref="J7:K8"/>
    <mergeCell ref="A8:I8"/>
    <mergeCell ref="A7:I7"/>
    <mergeCell ref="L13:L14"/>
    <mergeCell ref="K42:K43"/>
    <mergeCell ref="L42:L43"/>
    <mergeCell ref="A44:L44"/>
    <mergeCell ref="L16:L17"/>
    <mergeCell ref="L22:L23"/>
    <mergeCell ref="L19:L20"/>
    <mergeCell ref="A25:L25"/>
    <mergeCell ref="A26:L26"/>
    <mergeCell ref="L39:L40"/>
    <mergeCell ref="A11:I11"/>
    <mergeCell ref="J10:K11"/>
    <mergeCell ref="A10:I10"/>
    <mergeCell ref="A13:I13"/>
    <mergeCell ref="J13:K14"/>
    <mergeCell ref="A14:I14"/>
    <mergeCell ref="J16:K17"/>
    <mergeCell ref="J19:K20"/>
    <mergeCell ref="J22:K23"/>
    <mergeCell ref="A16:I16"/>
    <mergeCell ref="A58:L58"/>
    <mergeCell ref="A39:I39"/>
    <mergeCell ref="J39:K40"/>
    <mergeCell ref="A40:I40"/>
    <mergeCell ref="A45:I45"/>
    <mergeCell ref="J45:K46"/>
    <mergeCell ref="A46:I46"/>
    <mergeCell ref="A48:I48"/>
    <mergeCell ref="J48:K49"/>
    <mergeCell ref="A49:I49"/>
    <mergeCell ref="J51:K52"/>
    <mergeCell ref="L45:L46"/>
    <mergeCell ref="L48:L49"/>
    <mergeCell ref="A53:L53"/>
    <mergeCell ref="L51:L52"/>
    <mergeCell ref="A51:I51"/>
    <mergeCell ref="A52:I52"/>
    <mergeCell ref="A57:L57"/>
    <mergeCell ref="A19:I19"/>
    <mergeCell ref="A20:I20"/>
    <mergeCell ref="A22:I22"/>
    <mergeCell ref="A23:I23"/>
    <mergeCell ref="A28:I28"/>
    <mergeCell ref="A27:L27"/>
    <mergeCell ref="L28:L29"/>
    <mergeCell ref="A35:L35"/>
    <mergeCell ref="A36:L36"/>
    <mergeCell ref="J28:K29"/>
    <mergeCell ref="J33:K34"/>
    <mergeCell ref="A33:I33"/>
    <mergeCell ref="A34:I34"/>
    <mergeCell ref="A29:I29"/>
    <mergeCell ref="H65:I65"/>
    <mergeCell ref="H66:I66"/>
    <mergeCell ref="K63:L63"/>
    <mergeCell ref="K64:L64"/>
    <mergeCell ref="K65:L65"/>
    <mergeCell ref="K66:L66"/>
    <mergeCell ref="A37:L37"/>
    <mergeCell ref="A38:L38"/>
    <mergeCell ref="A56:L56"/>
    <mergeCell ref="A55:L55"/>
    <mergeCell ref="A61:G61"/>
    <mergeCell ref="H61:L61"/>
    <mergeCell ref="A60:G60"/>
    <mergeCell ref="H60:L60"/>
    <mergeCell ref="A81:L81"/>
    <mergeCell ref="A82:L82"/>
    <mergeCell ref="B75:C76"/>
    <mergeCell ref="D75:K76"/>
    <mergeCell ref="B77:C78"/>
    <mergeCell ref="D77:K78"/>
    <mergeCell ref="B79:E80"/>
    <mergeCell ref="F79:K80"/>
    <mergeCell ref="A73:L73"/>
    <mergeCell ref="A74:L74"/>
    <mergeCell ref="B69:K69"/>
    <mergeCell ref="B70:K70"/>
    <mergeCell ref="B71:K71"/>
    <mergeCell ref="B72:K72"/>
    <mergeCell ref="A62:G62"/>
    <mergeCell ref="H62:L62"/>
    <mergeCell ref="A67:G67"/>
    <mergeCell ref="H67:L67"/>
    <mergeCell ref="H63:I63"/>
    <mergeCell ref="H64:I64"/>
  </mergeCells>
  <dataValidations count="5">
    <dataValidation type="custom" allowBlank="1" showInputMessage="1" showErrorMessage="1" errorTitle="Errore" error="La temperatura minima necessaria deve essere inferiore alla temperatura massima disponibile nell'accumulo._x000a_Con i dati inseriti non è possibile ottenere le prestazioni richieste." sqref="J28">
      <formula1>J28&lt;J7</formula1>
    </dataValidation>
    <dataValidation type="whole" allowBlank="1" showInputMessage="1" showErrorMessage="1" errorTitle="Débit incorrect" error="Entrez un débit compris entre 41 et 200 l / min." sqref="J16:K17">
      <formula1>41</formula1>
      <formula2>200</formula2>
    </dataValidation>
    <dataValidation type="custom" allowBlank="1" showErrorMessage="1" errorTitle="Température incorrecte" error="Entrez une température entre 40° C et 70° C._x000a_La valeur doit toutefois être supérieure d'au moins 5K à la température de livraison requise: si nécessaire, envisagez de réduire ce dernier." sqref="J7:K8">
      <formula1>AND(AND(J7&gt;=40,J7&lt;=70),J7&gt;=(J13+5))</formula1>
    </dataValidation>
    <dataValidation type="list" allowBlank="1" showErrorMessage="1" errorTitle="Température incorrecte" error="Les températures acceptées sont celles disponibles dans le menu déroulant. Sélectionnez l'une des valeurs." sqref="J10:K11">
      <formula1>$N$9:$N$11</formula1>
    </dataValidation>
    <dataValidation type="custom" allowBlank="1" showInputMessage="1" showErrorMessage="1" errorTitle="Température incorrecte" error="Entrez une température entre 35° C et 48° C._x000a_La valeur doit toutefois être inférieure d’au moins 5 K à la température maximale de stockage: si nécessaire, envisagez d’augmenter ce dernier." sqref="J13:K14">
      <formula1>AND(AND(J13&gt;=35,J13&lt;=48),J13&lt;=(J7-5))</formula1>
    </dataValidation>
  </dataValidations>
  <pageMargins left="0.5" right="0.39" top="0.45" bottom="0.56000000000000005" header="0.31496062992125984" footer="0.31496062992125984"/>
  <pageSetup paperSize="9" fitToHeight="0" orientation="portrait" r:id="rId1"/>
  <headerFooter>
    <oddFooter>&amp;L&amp;9&amp;F&amp;R&amp;9Pag.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prestazioni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Merlo - BRV</dc:creator>
  <cp:lastModifiedBy>Maurizio Merlo - BRV</cp:lastModifiedBy>
  <cp:lastPrinted>2019-11-05T17:21:53Z</cp:lastPrinted>
  <dcterms:created xsi:type="dcterms:W3CDTF">2014-01-27T14:15:25Z</dcterms:created>
  <dcterms:modified xsi:type="dcterms:W3CDTF">2019-12-11T10:34:02Z</dcterms:modified>
</cp:coreProperties>
</file>